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6" i="1" l="1"/>
  <c r="H55" i="1" l="1"/>
  <c r="H86" i="1" s="1"/>
  <c r="H54" i="1"/>
  <c r="H48" i="1"/>
  <c r="H44" i="1"/>
  <c r="H31" i="1"/>
  <c r="H26" i="1"/>
  <c r="H20" i="1"/>
  <c r="H13" i="1"/>
  <c r="H10" i="1"/>
  <c r="F86" i="1" l="1"/>
  <c r="H12" i="1"/>
  <c r="F81" i="1" l="1"/>
  <c r="H9" i="1"/>
  <c r="H8" i="1" s="1"/>
  <c r="H81" i="1"/>
  <c r="H89" i="1" s="1"/>
</calcChain>
</file>

<file path=xl/sharedStrings.xml><?xml version="1.0" encoding="utf-8"?>
<sst xmlns="http://schemas.openxmlformats.org/spreadsheetml/2006/main" count="110" uniqueCount="102">
  <si>
    <t>Протолол №</t>
  </si>
  <si>
    <t>от  "_____" ___________ 201     г.</t>
  </si>
  <si>
    <t xml:space="preserve">Председатель </t>
  </si>
  <si>
    <t>Фокин В.А.</t>
  </si>
  <si>
    <t>ПРОЕКТ</t>
  </si>
  <si>
    <t>ПРИХОДНО-РАСХОДНАЯ СМЕТА</t>
  </si>
  <si>
    <t>расчетов членских и целевых взносов СНТ "Мыза-2"</t>
  </si>
  <si>
    <t>на 2019-2020 год</t>
  </si>
  <si>
    <t>№ п/п</t>
  </si>
  <si>
    <t>Доход</t>
  </si>
  <si>
    <t xml:space="preserve">Членские взносы </t>
  </si>
  <si>
    <t>Целевой взнос</t>
  </si>
  <si>
    <t>Наименование статей расхода</t>
  </si>
  <si>
    <t>Стоимость</t>
  </si>
  <si>
    <t>Членские взносы</t>
  </si>
  <si>
    <t>1.1</t>
  </si>
  <si>
    <t>Работа и содержание системы водопровода в т.ч.</t>
  </si>
  <si>
    <t>Работа насоса май-сентябрь</t>
  </si>
  <si>
    <t>16500 квт.</t>
  </si>
  <si>
    <t>текущий ремонт трубопровода</t>
  </si>
  <si>
    <t>анализы забираемой воды</t>
  </si>
  <si>
    <t>плата за пользование водой</t>
  </si>
  <si>
    <t>Заработная плата  моториста</t>
  </si>
  <si>
    <t>май-сентябрь</t>
  </si>
  <si>
    <t>9200*5</t>
  </si>
  <si>
    <t xml:space="preserve">Начисления на заработную плату </t>
  </si>
  <si>
    <t>46000*30,2%</t>
  </si>
  <si>
    <t>Вывоз ТБО в том числе</t>
  </si>
  <si>
    <t>1.2</t>
  </si>
  <si>
    <t>Вывоз мусора</t>
  </si>
  <si>
    <t>Содержание в чистоте площадки для сбора ТБО</t>
  </si>
  <si>
    <t>и прилежащей территории</t>
  </si>
  <si>
    <t>заработная плата дворника</t>
  </si>
  <si>
    <t>8050*6</t>
  </si>
  <si>
    <t>48300*30,2%</t>
  </si>
  <si>
    <t>1.3</t>
  </si>
  <si>
    <t>Работа и содержание системы видеонаблюдения в т.ч.</t>
  </si>
  <si>
    <t>Работа видеокамер</t>
  </si>
  <si>
    <t xml:space="preserve"> (затраты на обогрев, освещение, видеорегистатор)</t>
  </si>
  <si>
    <t>Обслуживание и  ремонт</t>
  </si>
  <si>
    <t>1.4</t>
  </si>
  <si>
    <t xml:space="preserve">Содержание земли общего пользования </t>
  </si>
  <si>
    <t xml:space="preserve">заработная плата косаря </t>
  </si>
  <si>
    <t>17250*5</t>
  </si>
  <si>
    <t>налоги</t>
  </si>
  <si>
    <t>86250*30,2%</t>
  </si>
  <si>
    <t>расходные материалы</t>
  </si>
  <si>
    <t>ремонт бензокосы</t>
  </si>
  <si>
    <t>1.5</t>
  </si>
  <si>
    <t>Административно-хозяйственные, организационные расходы</t>
  </si>
  <si>
    <t>Аренда зала</t>
  </si>
  <si>
    <t>Обслуживание  расчетного счета</t>
  </si>
  <si>
    <t>Налог на землю общнго пользования</t>
  </si>
  <si>
    <t>Потери электрической энергии в т.ч</t>
  </si>
  <si>
    <t xml:space="preserve">потери в сети высоковольтной линии  </t>
  </si>
  <si>
    <t>1267*12 мес</t>
  </si>
  <si>
    <t>потери по проездам</t>
  </si>
  <si>
    <t>6000 квт * 4р</t>
  </si>
  <si>
    <t xml:space="preserve">потери от употрбления эл. энергии </t>
  </si>
  <si>
    <t>0,31% -471квт</t>
  </si>
  <si>
    <t>1.6</t>
  </si>
  <si>
    <t>Заработная плата адменистративного персонала</t>
  </si>
  <si>
    <t>Председатель</t>
  </si>
  <si>
    <t>23000*12 мес</t>
  </si>
  <si>
    <t>Бухгалтер</t>
  </si>
  <si>
    <t>17250*12 мес</t>
  </si>
  <si>
    <t>Казначей</t>
  </si>
  <si>
    <t>8050*7 мес</t>
  </si>
  <si>
    <t>Правление, ревизор, секретарь</t>
  </si>
  <si>
    <t>Электрик</t>
  </si>
  <si>
    <t>9200*7 мес</t>
  </si>
  <si>
    <t>603750*30,2%</t>
  </si>
  <si>
    <t>2</t>
  </si>
  <si>
    <t>Целевые взносы</t>
  </si>
  <si>
    <t>Специальная оценка условий труда</t>
  </si>
  <si>
    <t>Услуги юриста</t>
  </si>
  <si>
    <t>Стулья</t>
  </si>
  <si>
    <t>Электрические щиты</t>
  </si>
  <si>
    <t>Щебень</t>
  </si>
  <si>
    <t>Замена печати</t>
  </si>
  <si>
    <t>непредвиденные расходы</t>
  </si>
  <si>
    <t xml:space="preserve">Бензин, мобильная связь  </t>
  </si>
  <si>
    <t>Почтовые услуги</t>
  </si>
  <si>
    <t>почтовые карточки + отправка</t>
  </si>
  <si>
    <t xml:space="preserve">Бухгалтерская программа, программа для сдачи отчетности в эл. виде </t>
  </si>
  <si>
    <t>чистка снега в зимнее время</t>
  </si>
  <si>
    <t>План-схема СНТ</t>
  </si>
  <si>
    <t>Замена ворот на 0 проезд</t>
  </si>
  <si>
    <t>Изготовление порожков на 5,7,8 проезды</t>
  </si>
  <si>
    <t>Мост на 1 проезд</t>
  </si>
  <si>
    <t xml:space="preserve">Выписки по брошеным дачам </t>
  </si>
  <si>
    <t>Регистрация земельного участка в росреестре</t>
  </si>
  <si>
    <t xml:space="preserve">Тулземкадастр работы по формированию земельных участков </t>
  </si>
  <si>
    <t xml:space="preserve">Канцелярские расходы, бланки, заправка катриджа </t>
  </si>
  <si>
    <t xml:space="preserve">Членский взнос для членов снт и граждан ведущих  </t>
  </si>
  <si>
    <t>садоводство, огородничество или дачное хозяйство</t>
  </si>
  <si>
    <t xml:space="preserve">в индивидуальном порядке </t>
  </si>
  <si>
    <t>расчет на сотку</t>
  </si>
  <si>
    <t>/2364,3 кол-во соток</t>
  </si>
  <si>
    <t xml:space="preserve">Целевой взнос для членов снт и граждан ведущих  </t>
  </si>
  <si>
    <t>Итого взносов на 1 сотку</t>
  </si>
  <si>
    <t xml:space="preserve">Налог на прибыль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</si>
</sst>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wrapText="1" shrinkToFit="1"/>
    </xf>
    <xf numFmtId="0" fontId="2" fillId="0" borderId="3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49" fontId="0" fillId="0" borderId="2" xfId="0" applyNumberFormat="1" applyBorder="1" applyAlignment="1">
      <alignment horizontal="center"/>
    </xf>
    <xf numFmtId="0" fontId="1" fillId="0" borderId="3" xfId="0" applyFont="1" applyBorder="1"/>
    <xf numFmtId="0" fontId="0" fillId="0" borderId="6" xfId="0" applyBorder="1"/>
    <xf numFmtId="49" fontId="0" fillId="0" borderId="4" xfId="0" applyNumberFormat="1" applyBorder="1" applyAlignment="1">
      <alignment horizontal="center"/>
    </xf>
    <xf numFmtId="0" fontId="0" fillId="0" borderId="3" xfId="0" applyFill="1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9" xfId="0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2" xfId="0" applyFont="1" applyFill="1" applyBorder="1"/>
    <xf numFmtId="0" fontId="0" fillId="0" borderId="4" xfId="0" applyFill="1" applyBorder="1"/>
    <xf numFmtId="0" fontId="0" fillId="0" borderId="10" xfId="0" applyFill="1" applyBorder="1"/>
    <xf numFmtId="49" fontId="0" fillId="0" borderId="10" xfId="0" applyNumberFormat="1" applyBorder="1" applyAlignment="1">
      <alignment horizontal="center"/>
    </xf>
    <xf numFmtId="0" fontId="1" fillId="0" borderId="5" xfId="0" applyFont="1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0" fillId="0" borderId="11" xfId="0" applyFill="1" applyBorder="1"/>
    <xf numFmtId="0" fontId="0" fillId="0" borderId="0" xfId="0" applyFill="1"/>
    <xf numFmtId="0" fontId="4" fillId="0" borderId="0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1" fillId="0" borderId="11" xfId="0" applyFont="1" applyFill="1" applyBorder="1"/>
    <xf numFmtId="0" fontId="0" fillId="0" borderId="0" xfId="0" applyFill="1" applyBorder="1"/>
    <xf numFmtId="0" fontId="5" fillId="0" borderId="5" xfId="0" applyFont="1" applyBorder="1"/>
    <xf numFmtId="0" fontId="6" fillId="0" borderId="3" xfId="0" applyFont="1" applyBorder="1"/>
    <xf numFmtId="0" fontId="7" fillId="0" borderId="3" xfId="0" applyFont="1" applyBorder="1"/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3" xfId="0" applyFont="1" applyBorder="1"/>
    <xf numFmtId="0" fontId="0" fillId="0" borderId="6" xfId="0" applyFont="1" applyBorder="1"/>
    <xf numFmtId="0" fontId="0" fillId="0" borderId="2" xfId="0" applyFont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0" fontId="0" fillId="0" borderId="5" xfId="0" applyFill="1" applyBorder="1"/>
    <xf numFmtId="0" fontId="0" fillId="0" borderId="7" xfId="0" applyBorder="1"/>
    <xf numFmtId="0" fontId="0" fillId="0" borderId="11" xfId="0" applyBorder="1"/>
    <xf numFmtId="0" fontId="0" fillId="0" borderId="4" xfId="0" applyBorder="1"/>
    <xf numFmtId="0" fontId="4" fillId="0" borderId="1" xfId="0" applyFont="1" applyBorder="1"/>
    <xf numFmtId="1" fontId="0" fillId="0" borderId="10" xfId="0" applyNumberFormat="1" applyBorder="1"/>
    <xf numFmtId="0" fontId="4" fillId="0" borderId="3" xfId="0" applyFont="1" applyBorder="1"/>
    <xf numFmtId="1" fontId="0" fillId="0" borderId="2" xfId="0" applyNumberFormat="1" applyBorder="1"/>
    <xf numFmtId="1" fontId="0" fillId="0" borderId="0" xfId="0" applyNumberFormat="1"/>
    <xf numFmtId="0" fontId="0" fillId="0" borderId="10" xfId="0" applyBorder="1" applyAlignment="1">
      <alignment horizontal="center"/>
    </xf>
    <xf numFmtId="0" fontId="4" fillId="0" borderId="6" xfId="0" applyFont="1" applyBorder="1"/>
    <xf numFmtId="1" fontId="0" fillId="0" borderId="0" xfId="0" applyNumberForma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1" fillId="0" borderId="1" xfId="0" applyFont="1" applyBorder="1"/>
    <xf numFmtId="1" fontId="1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A29" sqref="A29:XFD30"/>
    </sheetView>
  </sheetViews>
  <sheetFormatPr defaultRowHeight="15" x14ac:dyDescent="0.25"/>
  <cols>
    <col min="7" max="7" width="13.140625" customWidth="1"/>
    <col min="8" max="8" width="15.42578125" customWidth="1"/>
  </cols>
  <sheetData>
    <row r="1" spans="1:8" x14ac:dyDescent="0.25">
      <c r="A1" s="1"/>
      <c r="D1" t="s">
        <v>0</v>
      </c>
      <c r="E1" s="2"/>
      <c r="F1" t="s">
        <v>1</v>
      </c>
    </row>
    <row r="2" spans="1:8" x14ac:dyDescent="0.25">
      <c r="A2" s="1"/>
    </row>
    <row r="3" spans="1:8" x14ac:dyDescent="0.25">
      <c r="A3" s="1"/>
      <c r="F3" t="s">
        <v>2</v>
      </c>
      <c r="G3" s="2"/>
      <c r="H3" t="s">
        <v>3</v>
      </c>
    </row>
    <row r="4" spans="1:8" x14ac:dyDescent="0.25">
      <c r="A4" s="1"/>
      <c r="B4" t="s">
        <v>4</v>
      </c>
    </row>
    <row r="5" spans="1:8" x14ac:dyDescent="0.25">
      <c r="A5" s="1"/>
      <c r="E5" t="s">
        <v>5</v>
      </c>
    </row>
    <row r="6" spans="1:8" x14ac:dyDescent="0.25">
      <c r="A6" s="1"/>
      <c r="D6" t="s">
        <v>6</v>
      </c>
    </row>
    <row r="7" spans="1:8" x14ac:dyDescent="0.25">
      <c r="A7" s="1"/>
      <c r="F7" t="s">
        <v>7</v>
      </c>
    </row>
    <row r="8" spans="1:8" ht="23.25" x14ac:dyDescent="0.35">
      <c r="A8" s="3" t="s">
        <v>8</v>
      </c>
      <c r="B8" s="4" t="s">
        <v>9</v>
      </c>
      <c r="C8" s="5"/>
      <c r="D8" s="5"/>
      <c r="E8" s="5"/>
      <c r="F8" s="5"/>
      <c r="G8" s="5"/>
      <c r="H8" s="6">
        <f>H9+H10</f>
        <v>2110477.9</v>
      </c>
    </row>
    <row r="9" spans="1:8" x14ac:dyDescent="0.25">
      <c r="A9" s="7">
        <v>1</v>
      </c>
      <c r="B9" s="8" t="s">
        <v>10</v>
      </c>
      <c r="C9" s="5"/>
      <c r="D9" s="5"/>
      <c r="E9" s="5"/>
      <c r="F9" s="5"/>
      <c r="G9" s="5"/>
      <c r="H9" s="9">
        <f>H12</f>
        <v>1537042.9</v>
      </c>
    </row>
    <row r="10" spans="1:8" x14ac:dyDescent="0.25">
      <c r="A10" s="10">
        <v>2</v>
      </c>
      <c r="B10" s="8" t="s">
        <v>11</v>
      </c>
      <c r="C10" s="5"/>
      <c r="D10" s="5"/>
      <c r="E10" s="5"/>
      <c r="F10" s="5"/>
      <c r="G10" s="5"/>
      <c r="H10" s="9">
        <f>H55</f>
        <v>573435</v>
      </c>
    </row>
    <row r="11" spans="1:8" x14ac:dyDescent="0.25">
      <c r="A11" s="3" t="s">
        <v>8</v>
      </c>
      <c r="B11" s="5" t="s">
        <v>12</v>
      </c>
      <c r="C11" s="5"/>
      <c r="D11" s="5"/>
      <c r="E11" s="5"/>
      <c r="F11" s="5"/>
      <c r="G11" s="5"/>
      <c r="H11" s="6" t="s">
        <v>13</v>
      </c>
    </row>
    <row r="12" spans="1:8" ht="23.25" x14ac:dyDescent="0.35">
      <c r="A12" s="11">
        <v>1</v>
      </c>
      <c r="B12" s="4" t="s">
        <v>14</v>
      </c>
      <c r="C12" s="4"/>
      <c r="D12" s="5"/>
      <c r="E12" s="5"/>
      <c r="F12" s="5"/>
      <c r="G12" s="5"/>
      <c r="H12" s="12">
        <f>H13+H20+H26+H31+H36</f>
        <v>1537042.9</v>
      </c>
    </row>
    <row r="13" spans="1:8" x14ac:dyDescent="0.25">
      <c r="A13" s="13" t="s">
        <v>15</v>
      </c>
      <c r="B13" s="14" t="s">
        <v>16</v>
      </c>
      <c r="C13" s="14"/>
      <c r="D13" s="14"/>
      <c r="E13" s="14"/>
      <c r="F13" s="14"/>
      <c r="G13" s="15"/>
      <c r="H13" s="9">
        <f>H14+H15+H17+H18+H19+H71+H16</f>
        <v>193395.4</v>
      </c>
    </row>
    <row r="14" spans="1:8" x14ac:dyDescent="0.25">
      <c r="A14" s="16"/>
      <c r="B14" s="17" t="s">
        <v>17</v>
      </c>
      <c r="C14" s="17"/>
      <c r="D14" s="17"/>
      <c r="E14" s="17" t="s">
        <v>18</v>
      </c>
      <c r="F14" s="17"/>
      <c r="G14" s="18"/>
      <c r="H14" s="19">
        <v>70851</v>
      </c>
    </row>
    <row r="15" spans="1:8" x14ac:dyDescent="0.25">
      <c r="A15" s="16"/>
      <c r="B15" s="17" t="s">
        <v>19</v>
      </c>
      <c r="C15" s="17"/>
      <c r="D15" s="17"/>
      <c r="E15" s="17"/>
      <c r="F15" s="17"/>
      <c r="G15" s="18"/>
      <c r="H15" s="19">
        <v>30000</v>
      </c>
    </row>
    <row r="16" spans="1:8" x14ac:dyDescent="0.25">
      <c r="A16" s="16"/>
      <c r="B16" s="20" t="s">
        <v>20</v>
      </c>
      <c r="C16" s="20"/>
      <c r="D16" s="20"/>
      <c r="E16" s="20"/>
      <c r="F16" s="20"/>
      <c r="G16" s="21"/>
      <c r="H16" s="19">
        <v>12100</v>
      </c>
    </row>
    <row r="17" spans="1:8" x14ac:dyDescent="0.25">
      <c r="A17" s="16"/>
      <c r="B17" s="17" t="s">
        <v>21</v>
      </c>
      <c r="C17" s="17"/>
      <c r="D17" s="17"/>
      <c r="E17" s="17"/>
      <c r="F17" s="17"/>
      <c r="G17" s="18"/>
      <c r="H17" s="19">
        <v>16052.4</v>
      </c>
    </row>
    <row r="18" spans="1:8" x14ac:dyDescent="0.25">
      <c r="A18" s="16"/>
      <c r="B18" s="22" t="s">
        <v>22</v>
      </c>
      <c r="C18" s="22"/>
      <c r="D18" s="22"/>
      <c r="E18" s="22" t="s">
        <v>23</v>
      </c>
      <c r="F18" s="22"/>
      <c r="G18" s="23" t="s">
        <v>24</v>
      </c>
      <c r="H18" s="19">
        <v>46000</v>
      </c>
    </row>
    <row r="19" spans="1:8" x14ac:dyDescent="0.25">
      <c r="A19" s="16"/>
      <c r="B19" s="17" t="s">
        <v>25</v>
      </c>
      <c r="C19" s="17"/>
      <c r="D19" s="17"/>
      <c r="E19" s="17"/>
      <c r="F19" s="17"/>
      <c r="G19" s="18" t="s">
        <v>26</v>
      </c>
      <c r="H19" s="19">
        <v>13892</v>
      </c>
    </row>
    <row r="20" spans="1:8" x14ac:dyDescent="0.25">
      <c r="A20" s="13"/>
      <c r="B20" s="24" t="s">
        <v>27</v>
      </c>
      <c r="C20" s="25"/>
      <c r="D20" s="25"/>
      <c r="E20" s="25"/>
      <c r="F20" s="25"/>
      <c r="G20" s="25"/>
      <c r="H20" s="26">
        <f>H21+H24+H25</f>
        <v>206987.5</v>
      </c>
    </row>
    <row r="21" spans="1:8" x14ac:dyDescent="0.25">
      <c r="A21" s="16" t="s">
        <v>28</v>
      </c>
      <c r="B21" s="17" t="s">
        <v>29</v>
      </c>
      <c r="C21" s="17"/>
      <c r="D21" s="17"/>
      <c r="E21" s="17"/>
      <c r="F21" s="17"/>
      <c r="G21" s="18"/>
      <c r="H21" s="19">
        <v>144101</v>
      </c>
    </row>
    <row r="22" spans="1:8" x14ac:dyDescent="0.25">
      <c r="A22" s="16"/>
      <c r="B22" s="20" t="s">
        <v>30</v>
      </c>
      <c r="C22" s="20"/>
      <c r="D22" s="20"/>
      <c r="E22" s="20"/>
      <c r="F22" s="20"/>
      <c r="G22" s="21"/>
      <c r="H22" s="27"/>
    </row>
    <row r="23" spans="1:8" x14ac:dyDescent="0.25">
      <c r="A23" s="16"/>
      <c r="B23" s="22" t="s">
        <v>31</v>
      </c>
      <c r="C23" s="22"/>
      <c r="D23" s="22"/>
      <c r="E23" s="22"/>
      <c r="F23" s="22"/>
      <c r="G23" s="23"/>
      <c r="H23" s="28"/>
    </row>
    <row r="24" spans="1:8" x14ac:dyDescent="0.25">
      <c r="A24" s="16"/>
      <c r="B24" s="17" t="s">
        <v>32</v>
      </c>
      <c r="C24" s="17"/>
      <c r="D24" s="17"/>
      <c r="E24" s="17"/>
      <c r="F24" s="17"/>
      <c r="G24" s="17" t="s">
        <v>33</v>
      </c>
      <c r="H24" s="19">
        <v>48300</v>
      </c>
    </row>
    <row r="25" spans="1:8" x14ac:dyDescent="0.25">
      <c r="A25" s="29"/>
      <c r="B25" s="17" t="s">
        <v>25</v>
      </c>
      <c r="C25" s="17"/>
      <c r="D25" s="17"/>
      <c r="E25" s="17"/>
      <c r="F25" s="17"/>
      <c r="G25" s="17" t="s">
        <v>34</v>
      </c>
      <c r="H25" s="19">
        <v>14586.5</v>
      </c>
    </row>
    <row r="26" spans="1:8" x14ac:dyDescent="0.25">
      <c r="A26" s="13" t="s">
        <v>35</v>
      </c>
      <c r="B26" s="30" t="s">
        <v>36</v>
      </c>
      <c r="C26" s="31"/>
      <c r="D26" s="31"/>
      <c r="E26" s="31"/>
      <c r="F26" s="31"/>
      <c r="G26" s="32"/>
      <c r="H26" s="26">
        <f>H27+H28+H30</f>
        <v>53000</v>
      </c>
    </row>
    <row r="27" spans="1:8" x14ac:dyDescent="0.25">
      <c r="A27" s="13"/>
      <c r="B27" s="17" t="s">
        <v>37</v>
      </c>
      <c r="C27" s="17"/>
      <c r="D27" s="17" t="s">
        <v>38</v>
      </c>
      <c r="E27" s="17"/>
      <c r="F27" s="17"/>
      <c r="G27" s="17"/>
      <c r="H27" s="19">
        <v>33000</v>
      </c>
    </row>
    <row r="28" spans="1:8" x14ac:dyDescent="0.25">
      <c r="A28" s="16"/>
      <c r="B28" s="17" t="s">
        <v>39</v>
      </c>
      <c r="C28" s="17"/>
      <c r="D28" s="17"/>
      <c r="E28" s="17"/>
      <c r="F28" s="17"/>
      <c r="G28" s="17"/>
      <c r="H28" s="19">
        <v>20000</v>
      </c>
    </row>
    <row r="29" spans="1:8" hidden="1" x14ac:dyDescent="0.25">
      <c r="A29" s="16"/>
      <c r="B29" s="20"/>
      <c r="C29" s="20"/>
      <c r="D29" s="20"/>
      <c r="E29" s="20"/>
      <c r="F29" s="20"/>
      <c r="G29" s="20"/>
      <c r="H29" s="33"/>
    </row>
    <row r="30" spans="1:8" hidden="1" x14ac:dyDescent="0.25">
      <c r="A30" s="16"/>
      <c r="B30" s="22"/>
      <c r="C30" s="22"/>
      <c r="D30" s="22"/>
      <c r="E30" s="22"/>
      <c r="F30" s="22"/>
      <c r="G30" s="22"/>
      <c r="H30" s="28"/>
    </row>
    <row r="31" spans="1:8" x14ac:dyDescent="0.25">
      <c r="A31" s="13" t="s">
        <v>40</v>
      </c>
      <c r="B31" s="31" t="s">
        <v>41</v>
      </c>
      <c r="C31" s="31"/>
      <c r="D31" s="31"/>
      <c r="E31" s="31"/>
      <c r="F31" s="31"/>
      <c r="G31" s="31"/>
      <c r="H31" s="26">
        <f>H32+H33+H34+H35</f>
        <v>128297.5</v>
      </c>
    </row>
    <row r="32" spans="1:8" x14ac:dyDescent="0.25">
      <c r="A32" s="16"/>
      <c r="B32" s="20" t="s">
        <v>42</v>
      </c>
      <c r="C32" s="20"/>
      <c r="D32" s="20"/>
      <c r="E32" s="20" t="s">
        <v>23</v>
      </c>
      <c r="F32" s="20"/>
      <c r="G32" s="20" t="s">
        <v>43</v>
      </c>
      <c r="H32" s="33">
        <v>86250</v>
      </c>
    </row>
    <row r="33" spans="1:8" x14ac:dyDescent="0.25">
      <c r="A33" s="16"/>
      <c r="B33" s="17" t="s">
        <v>44</v>
      </c>
      <c r="C33" s="17"/>
      <c r="D33" s="17"/>
      <c r="E33" s="17"/>
      <c r="F33" s="17"/>
      <c r="G33" s="17" t="s">
        <v>45</v>
      </c>
      <c r="H33" s="19">
        <v>26047.5</v>
      </c>
    </row>
    <row r="34" spans="1:8" x14ac:dyDescent="0.25">
      <c r="A34" s="16"/>
      <c r="B34" s="17" t="s">
        <v>46</v>
      </c>
      <c r="C34" s="17"/>
      <c r="D34" s="17"/>
      <c r="E34" s="17"/>
      <c r="F34" s="17"/>
      <c r="G34" s="17"/>
      <c r="H34" s="19">
        <v>10000</v>
      </c>
    </row>
    <row r="35" spans="1:8" x14ac:dyDescent="0.25">
      <c r="A35" s="16"/>
      <c r="B35" s="22" t="s">
        <v>47</v>
      </c>
      <c r="C35" s="22"/>
      <c r="D35" s="22"/>
      <c r="E35" s="22"/>
      <c r="F35" s="22"/>
      <c r="G35" s="22"/>
      <c r="H35" s="28">
        <v>6000</v>
      </c>
    </row>
    <row r="36" spans="1:8" x14ac:dyDescent="0.25">
      <c r="A36" s="13" t="s">
        <v>48</v>
      </c>
      <c r="B36" s="24" t="s">
        <v>49</v>
      </c>
      <c r="C36" s="25"/>
      <c r="D36" s="25"/>
      <c r="E36" s="25"/>
      <c r="F36" s="25"/>
      <c r="G36" s="25"/>
      <c r="H36" s="26">
        <f>H38+H40+H42+H44+H48+H43</f>
        <v>955362.5</v>
      </c>
    </row>
    <row r="37" spans="1:8" hidden="1" x14ac:dyDescent="0.25">
      <c r="A37" s="16"/>
      <c r="B37" s="34"/>
      <c r="C37" s="34"/>
      <c r="D37" s="34"/>
      <c r="E37" s="34"/>
      <c r="F37" s="34"/>
      <c r="G37" s="34"/>
      <c r="H37" s="34"/>
    </row>
    <row r="38" spans="1:8" x14ac:dyDescent="0.25">
      <c r="A38" s="16"/>
      <c r="B38" s="17" t="s">
        <v>50</v>
      </c>
      <c r="C38" s="17"/>
      <c r="D38" s="17"/>
      <c r="E38" s="17"/>
      <c r="F38" s="17"/>
      <c r="G38" s="18"/>
      <c r="H38" s="18">
        <v>4500</v>
      </c>
    </row>
    <row r="39" spans="1:8" hidden="1" x14ac:dyDescent="0.25">
      <c r="A39" s="16"/>
      <c r="B39" s="34"/>
      <c r="C39" s="34"/>
      <c r="D39" s="34"/>
      <c r="E39" s="34"/>
      <c r="F39" s="34"/>
      <c r="G39" s="34"/>
      <c r="H39" s="34"/>
    </row>
    <row r="40" spans="1:8" x14ac:dyDescent="0.25">
      <c r="A40" s="16"/>
      <c r="B40" s="17" t="s">
        <v>51</v>
      </c>
      <c r="C40" s="17"/>
      <c r="D40" s="17"/>
      <c r="E40" s="17"/>
      <c r="F40" s="17"/>
      <c r="G40" s="18"/>
      <c r="H40" s="19">
        <v>20000</v>
      </c>
    </row>
    <row r="41" spans="1:8" hidden="1" x14ac:dyDescent="0.25">
      <c r="A41" s="16"/>
      <c r="B41" s="34"/>
      <c r="C41" s="34"/>
      <c r="D41" s="34"/>
      <c r="E41" s="34"/>
      <c r="F41" s="34"/>
      <c r="G41" s="34"/>
      <c r="H41" s="34"/>
    </row>
    <row r="42" spans="1:8" x14ac:dyDescent="0.25">
      <c r="A42" s="16"/>
      <c r="B42" s="17" t="s">
        <v>52</v>
      </c>
      <c r="C42" s="17"/>
      <c r="D42" s="17"/>
      <c r="E42" s="17"/>
      <c r="F42" s="17"/>
      <c r="G42" s="18"/>
      <c r="H42" s="19">
        <v>2000</v>
      </c>
    </row>
    <row r="43" spans="1:8" x14ac:dyDescent="0.25">
      <c r="A43" s="16"/>
      <c r="B43" s="39" t="s">
        <v>101</v>
      </c>
      <c r="C43" s="34"/>
      <c r="D43" s="34"/>
      <c r="E43" s="34"/>
      <c r="F43" s="34"/>
      <c r="G43" s="34"/>
      <c r="H43" s="19">
        <v>10000</v>
      </c>
    </row>
    <row r="44" spans="1:8" x14ac:dyDescent="0.25">
      <c r="A44" s="16"/>
      <c r="B44" s="17" t="s">
        <v>53</v>
      </c>
      <c r="C44" s="17"/>
      <c r="D44" s="17"/>
      <c r="E44" s="17"/>
      <c r="F44" s="17"/>
      <c r="G44" s="18"/>
      <c r="H44" s="33">
        <f>H45+H46+H47</f>
        <v>92780</v>
      </c>
    </row>
    <row r="45" spans="1:8" x14ac:dyDescent="0.25">
      <c r="A45" s="16"/>
      <c r="B45" s="35" t="s">
        <v>54</v>
      </c>
      <c r="C45" s="35"/>
      <c r="D45" s="35"/>
      <c r="E45" s="35"/>
      <c r="F45" s="35"/>
      <c r="G45" s="35" t="s">
        <v>55</v>
      </c>
      <c r="H45" s="36">
        <v>65100</v>
      </c>
    </row>
    <row r="46" spans="1:8" x14ac:dyDescent="0.25">
      <c r="A46" s="16"/>
      <c r="B46" s="35" t="s">
        <v>56</v>
      </c>
      <c r="C46" s="35"/>
      <c r="D46" s="35"/>
      <c r="E46" s="35"/>
      <c r="F46" s="35"/>
      <c r="G46" s="35" t="s">
        <v>57</v>
      </c>
      <c r="H46" s="36">
        <v>25680</v>
      </c>
    </row>
    <row r="47" spans="1:8" x14ac:dyDescent="0.25">
      <c r="A47" s="16"/>
      <c r="B47" s="37" t="s">
        <v>58</v>
      </c>
      <c r="C47" s="37"/>
      <c r="D47" s="37"/>
      <c r="E47" s="37"/>
      <c r="F47" s="37"/>
      <c r="G47" s="37" t="s">
        <v>59</v>
      </c>
      <c r="H47" s="36">
        <v>2000</v>
      </c>
    </row>
    <row r="48" spans="1:8" x14ac:dyDescent="0.25">
      <c r="A48" s="13" t="s">
        <v>60</v>
      </c>
      <c r="B48" s="24" t="s">
        <v>61</v>
      </c>
      <c r="C48" s="25"/>
      <c r="D48" s="25"/>
      <c r="E48" s="25"/>
      <c r="F48" s="25"/>
      <c r="G48" s="25"/>
      <c r="H48" s="38">
        <f>H49+H50+H51+H52+H53+H54</f>
        <v>826082.5</v>
      </c>
    </row>
    <row r="49" spans="1:8" x14ac:dyDescent="0.25">
      <c r="A49" s="16"/>
      <c r="B49" s="20" t="s">
        <v>62</v>
      </c>
      <c r="C49" s="20"/>
      <c r="D49" s="20"/>
      <c r="E49" s="20"/>
      <c r="F49" s="20"/>
      <c r="G49" s="20" t="s">
        <v>63</v>
      </c>
      <c r="H49" s="19">
        <v>276000</v>
      </c>
    </row>
    <row r="50" spans="1:8" x14ac:dyDescent="0.25">
      <c r="A50" s="16"/>
      <c r="B50" s="17" t="s">
        <v>64</v>
      </c>
      <c r="C50" s="17"/>
      <c r="D50" s="17"/>
      <c r="E50" s="17"/>
      <c r="F50" s="17"/>
      <c r="G50" s="18" t="s">
        <v>65</v>
      </c>
      <c r="H50" s="19">
        <v>207000</v>
      </c>
    </row>
    <row r="51" spans="1:8" x14ac:dyDescent="0.25">
      <c r="A51" s="16"/>
      <c r="B51" s="39" t="s">
        <v>66</v>
      </c>
      <c r="C51" s="39"/>
      <c r="D51" s="39"/>
      <c r="E51" s="39"/>
      <c r="F51" s="39"/>
      <c r="G51" s="39" t="s">
        <v>67</v>
      </c>
      <c r="H51" s="19">
        <v>56350</v>
      </c>
    </row>
    <row r="52" spans="1:8" x14ac:dyDescent="0.25">
      <c r="A52" s="16"/>
      <c r="B52" s="17" t="s">
        <v>68</v>
      </c>
      <c r="C52" s="17"/>
      <c r="D52" s="17"/>
      <c r="E52" s="17"/>
      <c r="F52" s="17"/>
      <c r="G52" s="18"/>
      <c r="H52" s="19">
        <v>40000</v>
      </c>
    </row>
    <row r="53" spans="1:8" x14ac:dyDescent="0.25">
      <c r="A53" s="16"/>
      <c r="B53" s="39" t="s">
        <v>69</v>
      </c>
      <c r="C53" s="39"/>
      <c r="D53" s="39"/>
      <c r="E53" s="39"/>
      <c r="F53" s="39"/>
      <c r="G53" s="39" t="s">
        <v>70</v>
      </c>
      <c r="H53" s="19">
        <v>64400</v>
      </c>
    </row>
    <row r="54" spans="1:8" x14ac:dyDescent="0.25">
      <c r="A54" s="29"/>
      <c r="B54" s="17" t="s">
        <v>25</v>
      </c>
      <c r="C54" s="17"/>
      <c r="D54" s="17"/>
      <c r="E54" s="17"/>
      <c r="F54" s="17"/>
      <c r="G54" s="18" t="s">
        <v>71</v>
      </c>
      <c r="H54" s="19">
        <f>603750*30.2%</f>
        <v>182332.5</v>
      </c>
    </row>
    <row r="55" spans="1:8" ht="23.25" x14ac:dyDescent="0.35">
      <c r="A55" s="11" t="s">
        <v>72</v>
      </c>
      <c r="B55" s="40" t="s">
        <v>73</v>
      </c>
      <c r="C55" s="41"/>
      <c r="D55" s="5"/>
      <c r="E55" s="5"/>
      <c r="F55" s="5"/>
      <c r="G55" s="15"/>
      <c r="H55" s="12">
        <f>H56+H57+H59+H60+H61+H62+H64+H63+H65+H66+H67+H68+H69+H70+H71+H76+H77+H75</f>
        <v>573435</v>
      </c>
    </row>
    <row r="56" spans="1:8" x14ac:dyDescent="0.25">
      <c r="A56" s="16"/>
      <c r="B56" s="5" t="s">
        <v>74</v>
      </c>
      <c r="C56" s="5"/>
      <c r="D56" s="5"/>
      <c r="E56" s="5"/>
      <c r="F56" s="5"/>
      <c r="G56" s="42"/>
      <c r="H56" s="6">
        <v>10000</v>
      </c>
    </row>
    <row r="57" spans="1:8" x14ac:dyDescent="0.25">
      <c r="A57" s="29"/>
      <c r="B57" s="5" t="s">
        <v>75</v>
      </c>
      <c r="C57" s="5"/>
      <c r="D57" s="5"/>
      <c r="E57" s="5"/>
      <c r="F57" s="5"/>
      <c r="G57" s="5"/>
      <c r="H57" s="19">
        <v>20000</v>
      </c>
    </row>
    <row r="58" spans="1:8" x14ac:dyDescent="0.25">
      <c r="A58" s="43"/>
      <c r="B58" s="5" t="s">
        <v>76</v>
      </c>
      <c r="C58" s="5"/>
      <c r="D58" s="5"/>
      <c r="E58" s="5"/>
      <c r="F58" s="5"/>
      <c r="G58" s="5"/>
      <c r="H58" s="19">
        <v>10000</v>
      </c>
    </row>
    <row r="59" spans="1:8" x14ac:dyDescent="0.25">
      <c r="A59" s="7"/>
      <c r="B59" s="2" t="s">
        <v>77</v>
      </c>
      <c r="C59" s="2"/>
      <c r="D59" s="2"/>
      <c r="E59" s="2"/>
      <c r="F59" s="2"/>
      <c r="G59" s="2"/>
      <c r="H59" s="28">
        <v>15000</v>
      </c>
    </row>
    <row r="60" spans="1:8" x14ac:dyDescent="0.25">
      <c r="A60" s="7"/>
      <c r="B60" s="17" t="s">
        <v>78</v>
      </c>
      <c r="C60" s="5"/>
      <c r="D60" s="5"/>
      <c r="E60" s="5"/>
      <c r="F60" s="5"/>
      <c r="G60" s="15"/>
      <c r="H60" s="27">
        <v>200000</v>
      </c>
    </row>
    <row r="61" spans="1:8" x14ac:dyDescent="0.25">
      <c r="A61" s="7"/>
      <c r="B61" s="39" t="s">
        <v>79</v>
      </c>
      <c r="C61" s="44"/>
      <c r="D61" s="44"/>
      <c r="E61" s="44"/>
      <c r="F61" s="44"/>
      <c r="G61" s="44"/>
      <c r="H61" s="6">
        <v>500</v>
      </c>
    </row>
    <row r="62" spans="1:8" x14ac:dyDescent="0.25">
      <c r="A62" s="7"/>
      <c r="B62" s="45" t="s">
        <v>80</v>
      </c>
      <c r="C62" s="45"/>
      <c r="D62" s="45"/>
      <c r="E62" s="45"/>
      <c r="F62" s="45"/>
      <c r="G62" s="46"/>
      <c r="H62" s="47">
        <v>150000</v>
      </c>
    </row>
    <row r="63" spans="1:8" x14ac:dyDescent="0.25">
      <c r="A63" s="7"/>
      <c r="B63" s="5" t="s">
        <v>81</v>
      </c>
      <c r="C63" s="5"/>
      <c r="D63" s="5"/>
      <c r="E63" s="5"/>
      <c r="F63" s="5"/>
      <c r="G63" s="15"/>
      <c r="H63" s="6">
        <v>10000</v>
      </c>
    </row>
    <row r="64" spans="1:8" x14ac:dyDescent="0.25">
      <c r="A64" s="7"/>
      <c r="B64" s="5" t="s">
        <v>82</v>
      </c>
      <c r="C64" s="5"/>
      <c r="D64" s="5" t="s">
        <v>83</v>
      </c>
      <c r="E64" s="5"/>
      <c r="F64" s="5"/>
      <c r="G64" s="15"/>
      <c r="H64" s="6">
        <v>1500</v>
      </c>
    </row>
    <row r="65" spans="1:8" x14ac:dyDescent="0.25">
      <c r="A65" s="7"/>
      <c r="B65" s="39" t="s">
        <v>84</v>
      </c>
      <c r="C65" s="39"/>
      <c r="D65" s="39"/>
      <c r="E65" s="39"/>
      <c r="F65" s="39"/>
      <c r="G65" s="39"/>
      <c r="H65" s="19">
        <v>8000</v>
      </c>
    </row>
    <row r="66" spans="1:8" x14ac:dyDescent="0.25">
      <c r="A66" s="7"/>
      <c r="B66" s="48" t="s">
        <v>85</v>
      </c>
      <c r="C66" s="48"/>
      <c r="D66" s="48"/>
      <c r="E66" s="48"/>
      <c r="F66" s="48"/>
      <c r="G66" s="49"/>
      <c r="H66" s="50">
        <v>40000</v>
      </c>
    </row>
    <row r="67" spans="1:8" x14ac:dyDescent="0.25">
      <c r="A67" s="7"/>
      <c r="B67" s="48" t="s">
        <v>86</v>
      </c>
      <c r="C67" s="48"/>
      <c r="D67" s="48"/>
      <c r="E67" s="48"/>
      <c r="F67" s="48"/>
      <c r="G67" s="49"/>
      <c r="H67" s="50">
        <v>10000</v>
      </c>
    </row>
    <row r="68" spans="1:8" x14ac:dyDescent="0.25">
      <c r="A68" s="7"/>
      <c r="B68" s="48" t="s">
        <v>87</v>
      </c>
      <c r="C68" s="48"/>
      <c r="D68" s="48"/>
      <c r="E68" s="48"/>
      <c r="F68" s="48"/>
      <c r="G68" s="49"/>
      <c r="H68" s="50">
        <v>30000</v>
      </c>
    </row>
    <row r="69" spans="1:8" x14ac:dyDescent="0.25">
      <c r="A69" s="7"/>
      <c r="B69" s="48" t="s">
        <v>88</v>
      </c>
      <c r="C69" s="48"/>
      <c r="D69" s="48"/>
      <c r="E69" s="48"/>
      <c r="F69" s="48"/>
      <c r="G69" s="49"/>
      <c r="H69" s="50">
        <v>15000</v>
      </c>
    </row>
    <row r="70" spans="1:8" x14ac:dyDescent="0.25">
      <c r="A70" s="7"/>
      <c r="B70" s="48" t="s">
        <v>89</v>
      </c>
      <c r="C70" s="48"/>
      <c r="D70" s="48"/>
      <c r="E70" s="48"/>
      <c r="F70" s="48"/>
      <c r="G70" s="49"/>
      <c r="H70" s="50">
        <v>20000</v>
      </c>
    </row>
    <row r="71" spans="1:8" x14ac:dyDescent="0.25">
      <c r="A71" s="7"/>
      <c r="B71" s="17" t="s">
        <v>90</v>
      </c>
      <c r="C71" s="17"/>
      <c r="D71" s="17"/>
      <c r="E71" s="17"/>
      <c r="F71" s="17"/>
      <c r="G71" s="18"/>
      <c r="H71" s="19">
        <v>4500</v>
      </c>
    </row>
    <row r="72" spans="1:8" hidden="1" x14ac:dyDescent="0.25">
      <c r="A72" s="7"/>
      <c r="B72" s="22"/>
      <c r="C72" s="22"/>
      <c r="D72" s="22"/>
      <c r="E72" s="22"/>
      <c r="F72" s="22"/>
      <c r="G72" s="22"/>
      <c r="H72" s="28"/>
    </row>
    <row r="73" spans="1:8" hidden="1" x14ac:dyDescent="0.25">
      <c r="A73" s="7"/>
      <c r="B73" s="39"/>
      <c r="C73" s="39"/>
      <c r="D73" s="39"/>
      <c r="E73" s="39"/>
      <c r="F73" s="39"/>
      <c r="G73" s="39"/>
      <c r="H73" s="27"/>
    </row>
    <row r="74" spans="1:8" hidden="1" x14ac:dyDescent="0.25">
      <c r="A74" s="7"/>
      <c r="B74" s="39"/>
      <c r="C74" s="39"/>
      <c r="D74" s="39"/>
      <c r="E74" s="39"/>
      <c r="F74" s="39"/>
      <c r="G74" s="39"/>
      <c r="H74" s="27"/>
    </row>
    <row r="75" spans="1:8" x14ac:dyDescent="0.25">
      <c r="A75" s="7"/>
      <c r="B75" s="51" t="s">
        <v>91</v>
      </c>
      <c r="C75" s="17"/>
      <c r="D75" s="17"/>
      <c r="E75" s="17"/>
      <c r="F75" s="17"/>
      <c r="G75" s="17"/>
      <c r="H75" s="19">
        <v>25000</v>
      </c>
    </row>
    <row r="76" spans="1:8" x14ac:dyDescent="0.25">
      <c r="A76" s="7"/>
      <c r="B76" s="39" t="s">
        <v>92</v>
      </c>
      <c r="C76" s="39"/>
      <c r="D76" s="39"/>
      <c r="E76" s="39"/>
      <c r="F76" s="39"/>
      <c r="G76" s="39"/>
      <c r="H76" s="27">
        <v>10000</v>
      </c>
    </row>
    <row r="77" spans="1:8" x14ac:dyDescent="0.25">
      <c r="A77" s="7"/>
      <c r="B77" s="20" t="s">
        <v>93</v>
      </c>
      <c r="C77" s="20"/>
      <c r="D77" s="20"/>
      <c r="E77" s="20"/>
      <c r="F77" s="20"/>
      <c r="G77" s="20"/>
      <c r="H77" s="19">
        <v>3935</v>
      </c>
    </row>
    <row r="78" spans="1:8" x14ac:dyDescent="0.25">
      <c r="A78" s="7"/>
      <c r="B78" s="52" t="s">
        <v>94</v>
      </c>
      <c r="C78" s="52"/>
      <c r="D78" s="52"/>
      <c r="E78" s="52"/>
      <c r="F78" s="52"/>
      <c r="G78" s="52"/>
      <c r="H78" s="53"/>
    </row>
    <row r="79" spans="1:8" x14ac:dyDescent="0.25">
      <c r="A79" s="7"/>
      <c r="B79" s="44" t="s">
        <v>95</v>
      </c>
      <c r="C79" s="44"/>
      <c r="D79" s="44"/>
      <c r="E79" s="44"/>
      <c r="F79" s="44"/>
      <c r="G79" s="44"/>
      <c r="H79" s="54"/>
    </row>
    <row r="80" spans="1:8" x14ac:dyDescent="0.25">
      <c r="A80" s="7"/>
      <c r="B80" s="2" t="s">
        <v>96</v>
      </c>
      <c r="C80" s="2"/>
      <c r="D80" s="2"/>
      <c r="E80" s="2"/>
      <c r="F80" s="2"/>
      <c r="G80" s="55"/>
      <c r="H80" s="56"/>
    </row>
    <row r="81" spans="1:8" x14ac:dyDescent="0.25">
      <c r="A81" s="7"/>
      <c r="B81" s="5" t="s">
        <v>97</v>
      </c>
      <c r="C81" s="5"/>
      <c r="D81" s="5"/>
      <c r="E81" s="5"/>
      <c r="F81" s="5">
        <f>H12</f>
        <v>1537042.9</v>
      </c>
      <c r="G81" s="57" t="s">
        <v>98</v>
      </c>
      <c r="H81" s="58">
        <f>H12/2363.83</f>
        <v>650.2341115900889</v>
      </c>
    </row>
    <row r="82" spans="1:8" x14ac:dyDescent="0.25">
      <c r="A82" s="7"/>
      <c r="H82" s="59"/>
    </row>
    <row r="83" spans="1:8" x14ac:dyDescent="0.25">
      <c r="A83" s="7"/>
      <c r="B83" s="52" t="s">
        <v>99</v>
      </c>
      <c r="C83" s="52"/>
      <c r="D83" s="52"/>
      <c r="E83" s="52"/>
      <c r="F83" s="52"/>
      <c r="G83" s="52"/>
      <c r="H83" s="53"/>
    </row>
    <row r="84" spans="1:8" x14ac:dyDescent="0.25">
      <c r="A84" s="7"/>
      <c r="B84" s="44" t="s">
        <v>95</v>
      </c>
      <c r="C84" s="44"/>
      <c r="D84" s="44"/>
      <c r="E84" s="44"/>
      <c r="F84" s="44"/>
      <c r="G84" s="44"/>
      <c r="H84" s="54"/>
    </row>
    <row r="85" spans="1:8" x14ac:dyDescent="0.25">
      <c r="A85" s="7"/>
      <c r="B85" s="2" t="s">
        <v>96</v>
      </c>
      <c r="C85" s="2"/>
      <c r="D85" s="2"/>
      <c r="E85" s="2"/>
      <c r="F85" s="2"/>
      <c r="G85" s="55"/>
      <c r="H85" s="56"/>
    </row>
    <row r="86" spans="1:8" x14ac:dyDescent="0.25">
      <c r="A86" s="60"/>
      <c r="B86" s="5" t="s">
        <v>97</v>
      </c>
      <c r="C86" s="5"/>
      <c r="D86" s="5"/>
      <c r="E86" s="5"/>
      <c r="F86" s="5">
        <f>H55</f>
        <v>573435</v>
      </c>
      <c r="G86" s="61" t="s">
        <v>98</v>
      </c>
      <c r="H86" s="56">
        <f>H55/2364.3</f>
        <v>242.53901789113056</v>
      </c>
    </row>
    <row r="87" spans="1:8" x14ac:dyDescent="0.25">
      <c r="A87" s="1"/>
      <c r="B87" s="44"/>
      <c r="C87" s="44"/>
      <c r="D87" s="44"/>
      <c r="E87" s="44"/>
      <c r="F87" s="44"/>
      <c r="G87" s="44"/>
      <c r="H87" s="62"/>
    </row>
    <row r="88" spans="1:8" x14ac:dyDescent="0.25">
      <c r="A88" s="1"/>
      <c r="B88" s="63"/>
      <c r="C88" s="44"/>
      <c r="D88" s="44"/>
      <c r="E88" s="44"/>
      <c r="F88" s="44"/>
      <c r="G88" s="44"/>
      <c r="H88" s="64"/>
    </row>
    <row r="89" spans="1:8" x14ac:dyDescent="0.25">
      <c r="A89" s="1"/>
      <c r="B89" s="65" t="s">
        <v>100</v>
      </c>
      <c r="C89" s="66"/>
      <c r="D89" s="66"/>
      <c r="E89" s="66"/>
      <c r="F89" s="66"/>
      <c r="G89" s="66"/>
      <c r="H89" s="67">
        <f>H81+H86</f>
        <v>892.77312948121948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2019-03-17T18:12:44Z</dcterms:modified>
</cp:coreProperties>
</file>